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abs-my.sharepoint.com/personal/anajam_habsgirls_org_uk/Documents/Desktop/"/>
    </mc:Choice>
  </mc:AlternateContent>
  <xr:revisionPtr revIDLastSave="0" documentId="8_{C75DA61A-11EA-435B-9AFB-F66ADD4EBCB7}" xr6:coauthVersionLast="47" xr6:coauthVersionMax="47" xr10:uidLastSave="{00000000-0000-0000-0000-000000000000}"/>
  <bookViews>
    <workbookView xWindow="28680" yWindow="-90" windowWidth="29040" windowHeight="15840" xr2:uid="{A7EF2148-B489-4B70-BB36-4CA19407ADC7}"/>
  </bookViews>
  <sheets>
    <sheet name="3.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7" i="1" l="1"/>
  <c r="E47" i="1" s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D46" i="1" l="1"/>
  <c r="E46" i="1" l="1"/>
  <c r="F46" i="1" s="1"/>
  <c r="D45" i="1"/>
  <c r="D44" i="1" l="1"/>
  <c r="E45" i="1"/>
  <c r="F45" i="1" s="1"/>
  <c r="D43" i="1" l="1"/>
  <c r="E44" i="1"/>
  <c r="F44" i="1" s="1"/>
  <c r="D42" i="1" l="1"/>
  <c r="E43" i="1"/>
  <c r="F43" i="1" s="1"/>
  <c r="D41" i="1" l="1"/>
  <c r="E42" i="1"/>
  <c r="F42" i="1" s="1"/>
  <c r="D40" i="1" l="1"/>
  <c r="E41" i="1"/>
  <c r="F41" i="1" s="1"/>
  <c r="D39" i="1" l="1"/>
  <c r="E40" i="1"/>
  <c r="F40" i="1" s="1"/>
  <c r="D38" i="1" l="1"/>
  <c r="E39" i="1"/>
  <c r="F39" i="1" s="1"/>
  <c r="D37" i="1" l="1"/>
  <c r="E38" i="1"/>
  <c r="F38" i="1" s="1"/>
  <c r="D36" i="1" l="1"/>
  <c r="E37" i="1"/>
  <c r="F37" i="1" s="1"/>
  <c r="D35" i="1" l="1"/>
  <c r="E36" i="1"/>
  <c r="F36" i="1" s="1"/>
  <c r="D34" i="1" l="1"/>
  <c r="E35" i="1"/>
  <c r="F35" i="1" s="1"/>
  <c r="D33" i="1" l="1"/>
  <c r="E34" i="1"/>
  <c r="F34" i="1" s="1"/>
  <c r="D32" i="1" l="1"/>
  <c r="E33" i="1"/>
  <c r="F33" i="1" s="1"/>
  <c r="D31" i="1" l="1"/>
  <c r="E32" i="1"/>
  <c r="F32" i="1" s="1"/>
  <c r="D30" i="1" l="1"/>
  <c r="E31" i="1"/>
  <c r="F31" i="1" s="1"/>
  <c r="D29" i="1" l="1"/>
  <c r="E30" i="1"/>
  <c r="F30" i="1" s="1"/>
  <c r="D28" i="1" l="1"/>
  <c r="E29" i="1"/>
  <c r="F29" i="1" s="1"/>
  <c r="D27" i="1" l="1"/>
  <c r="E28" i="1"/>
  <c r="F28" i="1" s="1"/>
  <c r="D26" i="1" l="1"/>
  <c r="E27" i="1"/>
  <c r="F27" i="1" s="1"/>
  <c r="D25" i="1" l="1"/>
  <c r="E26" i="1"/>
  <c r="F26" i="1" s="1"/>
  <c r="D24" i="1" l="1"/>
  <c r="E25" i="1"/>
  <c r="F25" i="1" s="1"/>
  <c r="D23" i="1" l="1"/>
  <c r="E24" i="1"/>
  <c r="F24" i="1" s="1"/>
  <c r="D22" i="1" l="1"/>
  <c r="E23" i="1"/>
  <c r="F23" i="1" s="1"/>
  <c r="D21" i="1" l="1"/>
  <c r="E22" i="1"/>
  <c r="F22" i="1" s="1"/>
  <c r="D20" i="1" l="1"/>
  <c r="E21" i="1"/>
  <c r="F21" i="1" s="1"/>
  <c r="D19" i="1" l="1"/>
  <c r="E20" i="1"/>
  <c r="F20" i="1" s="1"/>
  <c r="D18" i="1" l="1"/>
  <c r="E19" i="1"/>
  <c r="F19" i="1" s="1"/>
  <c r="D17" i="1" l="1"/>
  <c r="E18" i="1"/>
  <c r="F18" i="1" s="1"/>
  <c r="D16" i="1" l="1"/>
  <c r="E17" i="1"/>
  <c r="F17" i="1" s="1"/>
  <c r="D15" i="1" l="1"/>
  <c r="E16" i="1"/>
  <c r="F16" i="1" s="1"/>
  <c r="D14" i="1" l="1"/>
  <c r="E15" i="1"/>
  <c r="F15" i="1" s="1"/>
  <c r="D13" i="1" l="1"/>
  <c r="E14" i="1"/>
  <c r="F14" i="1" s="1"/>
  <c r="D12" i="1" l="1"/>
  <c r="E12" i="1" s="1"/>
  <c r="F12" i="1" s="1"/>
  <c r="E13" i="1"/>
  <c r="F13" i="1" s="1"/>
</calcChain>
</file>

<file path=xl/sharedStrings.xml><?xml version="1.0" encoding="utf-8"?>
<sst xmlns="http://schemas.openxmlformats.org/spreadsheetml/2006/main" count="10" uniqueCount="10">
  <si>
    <t>FEES IN ADVANCE SCHEME TABLE</t>
  </si>
  <si>
    <t xml:space="preserve">Commutation Rate </t>
  </si>
  <si>
    <t>Amount</t>
  </si>
  <si>
    <t>Enter the amount of fees you wish to prepay each term</t>
  </si>
  <si>
    <t xml:space="preserve">Number of Terms </t>
  </si>
  <si>
    <t>Payable per £1000</t>
  </si>
  <si>
    <t>Total Payable</t>
  </si>
  <si>
    <t>Saving</t>
  </si>
  <si>
    <t>Discount %</t>
  </si>
  <si>
    <t>Effective 1 September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</si>
</sst>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£&quot;#,##0.00;[Red]\-&quot;£&quot;#,##0.00"/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0.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3"/>
      <name val="Calibri"/>
      <family val="2"/>
      <scheme val="minor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4"/>
      <color indexed="60"/>
      <name val="Arial"/>
      <family val="2"/>
    </font>
    <font>
      <b/>
      <sz val="13"/>
      <name val="Arial"/>
      <family val="2"/>
    </font>
    <font>
      <sz val="11"/>
      <color theme="1"/>
      <name val="Arial"/>
      <family val="2"/>
    </font>
    <font>
      <sz val="10"/>
      <color rgb="FFFF0000"/>
      <name val="Calibri"/>
      <family val="2"/>
      <scheme val="minor"/>
    </font>
    <font>
      <b/>
      <sz val="14"/>
      <color rgb="FFFF0000"/>
      <name val="Arial"/>
      <family val="2"/>
    </font>
    <font>
      <i/>
      <sz val="14"/>
      <color rgb="FFFF0000"/>
      <name val="Arial"/>
      <family val="2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10" fontId="7" fillId="2" borderId="1" xfId="2" applyNumberFormat="1" applyFont="1" applyFill="1" applyBorder="1" applyProtection="1"/>
    <xf numFmtId="165" fontId="8" fillId="0" borderId="0" xfId="2" applyNumberFormat="1" applyFont="1" applyProtection="1"/>
    <xf numFmtId="164" fontId="14" fillId="3" borderId="1" xfId="1" applyNumberFormat="1" applyFont="1" applyFill="1" applyBorder="1" applyProtection="1">
      <protection locked="0"/>
    </xf>
    <xf numFmtId="0" fontId="2" fillId="0" borderId="0" xfId="0" applyFont="1"/>
    <xf numFmtId="0" fontId="13" fillId="0" borderId="0" xfId="0" applyFont="1"/>
    <xf numFmtId="0" fontId="3" fillId="0" borderId="0" xfId="0" applyFont="1"/>
    <xf numFmtId="0" fontId="4" fillId="0" borderId="0" xfId="0" applyFont="1"/>
    <xf numFmtId="0" fontId="8" fillId="0" borderId="0" xfId="0" applyFont="1"/>
    <xf numFmtId="0" fontId="9" fillId="0" borderId="0" xfId="0" applyFont="1"/>
    <xf numFmtId="0" fontId="15" fillId="0" borderId="0" xfId="0" applyFont="1"/>
    <xf numFmtId="0" fontId="10" fillId="0" borderId="0" xfId="0" applyFont="1"/>
    <xf numFmtId="0" fontId="7" fillId="0" borderId="0" xfId="0" applyFont="1"/>
    <xf numFmtId="8" fontId="7" fillId="0" borderId="0" xfId="0" applyNumberFormat="1" applyFont="1"/>
    <xf numFmtId="0" fontId="11" fillId="0" borderId="1" xfId="0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2" fillId="0" borderId="1" xfId="3" applyFont="1" applyBorder="1" applyAlignment="1">
      <alignment horizontal="center"/>
    </xf>
    <xf numFmtId="166" fontId="12" fillId="0" borderId="1" xfId="3" applyNumberFormat="1" applyFont="1" applyBorder="1" applyAlignment="1">
      <alignment horizontal="center"/>
    </xf>
    <xf numFmtId="3" fontId="12" fillId="0" borderId="1" xfId="3" applyNumberFormat="1" applyFont="1" applyBorder="1" applyAlignment="1">
      <alignment horizontal="center"/>
    </xf>
    <xf numFmtId="10" fontId="12" fillId="0" borderId="1" xfId="3" applyNumberFormat="1" applyFont="1" applyBorder="1" applyAlignment="1">
      <alignment horizontal="center"/>
    </xf>
    <xf numFmtId="0" fontId="5" fillId="0" borderId="0" xfId="0" applyFont="1"/>
    <xf numFmtId="0" fontId="12" fillId="0" borderId="0" xfId="0" applyFont="1"/>
    <xf numFmtId="0" fontId="16" fillId="0" borderId="0" xfId="0" applyFont="1" applyAlignment="1">
      <alignment horizontal="right"/>
    </xf>
    <xf numFmtId="0" fontId="7" fillId="2" borderId="2" xfId="0" applyFont="1" applyFill="1" applyBorder="1"/>
    <xf numFmtId="0" fontId="7" fillId="2" borderId="3" xfId="0" applyFont="1" applyFill="1" applyBorder="1"/>
    <xf numFmtId="0" fontId="7" fillId="2" borderId="4" xfId="0" applyFont="1" applyFill="1" applyBorder="1"/>
    <xf numFmtId="0" fontId="7" fillId="0" borderId="2" xfId="0" applyFont="1" applyBorder="1"/>
    <xf numFmtId="0" fontId="7" fillId="0" borderId="3" xfId="0" applyFont="1" applyBorder="1"/>
    <xf numFmtId="0" fontId="7" fillId="0" borderId="4" xfId="0" applyFont="1" applyBorder="1"/>
    <xf numFmtId="0" fontId="6" fillId="0" borderId="0" xfId="0" applyFont="1" applyAlignment="1">
      <alignment horizontal="center"/>
    </xf>
  </cellXfs>
  <cellStyles count="4">
    <cellStyle name="Comma" xfId="1" builtinId="3"/>
    <cellStyle name="Normal" xfId="0" builtinId="0"/>
    <cellStyle name="Normal 2" xfId="3" xr:uid="{BC905ABD-5B09-4214-AB7A-9A18FCAA45F3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457200</xdr:colOff>
      <xdr:row>0</xdr:row>
      <xdr:rowOff>104775</xdr:rowOff>
    </xdr:from>
    <xdr:to>
      <xdr:col>4</xdr:col>
      <xdr:colOff>367030</xdr:colOff>
      <xdr:row>2</xdr:row>
      <xdr:rowOff>803275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6F84E50F-9083-4450-AFD6-D7D8B0B730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104775"/>
          <a:ext cx="1986280" cy="1079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92285-E532-4D6D-8040-FC48EACBA4C8}">
  <sheetPr>
    <pageSetUpPr fitToPage="1"/>
  </sheetPr>
  <dimension ref="B3:I49"/>
  <sheetViews>
    <sheetView showGridLines="0" tabSelected="1" workbookViewId="0">
      <selection activeCell="E8" sqref="E8"/>
    </sheetView>
  </sheetViews>
  <sheetFormatPr defaultRowHeight="15" x14ac:dyDescent="0.25"/>
  <cols>
    <col min="1" max="1" width="17.7109375" customWidth="1"/>
    <col min="2" max="2" width="11.140625" customWidth="1"/>
    <col min="3" max="3" width="14.42578125" customWidth="1"/>
    <col min="4" max="4" width="16.7109375" customWidth="1"/>
    <col min="5" max="5" width="12.42578125" customWidth="1"/>
    <col min="6" max="6" width="11.7109375" hidden="1" customWidth="1"/>
  </cols>
  <sheetData>
    <row r="3" spans="2:9" ht="80.25" customHeight="1" x14ac:dyDescent="0.25"/>
    <row r="4" spans="2:9" s="4" customFormat="1" ht="21" customHeight="1" x14ac:dyDescent="0.3">
      <c r="B4" s="32" t="s">
        <v>0</v>
      </c>
      <c r="C4" s="32"/>
      <c r="D4" s="32"/>
      <c r="E4" s="32"/>
      <c r="F4" s="32"/>
    </row>
    <row r="5" spans="2:9" s="4" customFormat="1" ht="18" customHeight="1" x14ac:dyDescent="0.2">
      <c r="D5" s="25" t="s">
        <v>9</v>
      </c>
      <c r="I5" s="5"/>
    </row>
    <row r="6" spans="2:9" s="4" customFormat="1" ht="19.5" customHeight="1" x14ac:dyDescent="0.3">
      <c r="B6" s="6"/>
      <c r="C6" s="6"/>
      <c r="D6" s="7"/>
      <c r="E6" s="6"/>
      <c r="F6" s="6"/>
      <c r="G6" s="6"/>
    </row>
    <row r="7" spans="2:9" s="4" customFormat="1" ht="18.75" x14ac:dyDescent="0.3">
      <c r="B7" s="26" t="s">
        <v>1</v>
      </c>
      <c r="C7" s="27"/>
      <c r="D7" s="28"/>
      <c r="E7" s="1">
        <v>3.5000000000000003E-2</v>
      </c>
      <c r="F7" s="8"/>
      <c r="G7" s="6"/>
    </row>
    <row r="8" spans="2:9" s="4" customFormat="1" ht="18.75" x14ac:dyDescent="0.3">
      <c r="B8" s="29" t="s">
        <v>2</v>
      </c>
      <c r="C8" s="30"/>
      <c r="D8" s="31"/>
      <c r="E8" s="3">
        <v>1000</v>
      </c>
      <c r="F8" s="9"/>
      <c r="G8" s="6"/>
    </row>
    <row r="9" spans="2:9" s="4" customFormat="1" ht="18.75" x14ac:dyDescent="0.3">
      <c r="B9" s="10" t="s">
        <v>3</v>
      </c>
      <c r="C9" s="11"/>
      <c r="D9" s="12"/>
      <c r="E9" s="2"/>
      <c r="F9" s="8"/>
      <c r="G9" s="6"/>
    </row>
    <row r="10" spans="2:9" s="4" customFormat="1" ht="18.75" x14ac:dyDescent="0.3">
      <c r="B10" s="8"/>
      <c r="C10" s="8"/>
      <c r="D10" s="13"/>
      <c r="E10" s="8"/>
      <c r="F10" s="8"/>
      <c r="G10" s="6"/>
    </row>
    <row r="11" spans="2:9" s="18" customFormat="1" ht="33" customHeight="1" x14ac:dyDescent="0.3">
      <c r="B11" s="14" t="s">
        <v>4</v>
      </c>
      <c r="C11" s="14" t="s">
        <v>5</v>
      </c>
      <c r="D11" s="15" t="s">
        <v>6</v>
      </c>
      <c r="E11" s="16" t="s">
        <v>7</v>
      </c>
      <c r="F11" s="16" t="s">
        <v>8</v>
      </c>
      <c r="G11" s="17"/>
    </row>
    <row r="12" spans="2:9" s="23" customFormat="1" ht="17.25" customHeight="1" x14ac:dyDescent="0.3">
      <c r="B12" s="19">
        <v>36</v>
      </c>
      <c r="C12" s="20">
        <f>SUM(1/(POWER(1.0117,35)))</f>
        <v>0.66556235568394573</v>
      </c>
      <c r="D12" s="21">
        <f t="shared" ref="D12:D44" si="0">+($E$8*C12)+D13</f>
        <v>29584.414044107089</v>
      </c>
      <c r="E12" s="21">
        <f>ROUND($E$8*B12-D12,0)</f>
        <v>6416</v>
      </c>
      <c r="F12" s="22">
        <f t="shared" ref="F12:F46" si="1">ROUND(E12/(1000*B12),4)</f>
        <v>0.1782</v>
      </c>
    </row>
    <row r="13" spans="2:9" s="23" customFormat="1" ht="17.25" customHeight="1" x14ac:dyDescent="0.3">
      <c r="B13" s="19">
        <v>35</v>
      </c>
      <c r="C13" s="20">
        <f>SUM(1/(POWER(1.0117,34)))</f>
        <v>0.67334943524544777</v>
      </c>
      <c r="D13" s="21">
        <f t="shared" si="0"/>
        <v>28918.851688423143</v>
      </c>
      <c r="E13" s="21">
        <f t="shared" ref="E13:E46" si="2">ROUND($E$8*B13-D13,0)</f>
        <v>6081</v>
      </c>
      <c r="F13" s="22">
        <f t="shared" si="1"/>
        <v>0.17369999999999999</v>
      </c>
    </row>
    <row r="14" spans="2:9" s="23" customFormat="1" ht="17.25" customHeight="1" x14ac:dyDescent="0.3">
      <c r="B14" s="19">
        <v>34</v>
      </c>
      <c r="C14" s="20">
        <f>SUM(1/(POWER(1.0117,33)))</f>
        <v>0.68122762363781975</v>
      </c>
      <c r="D14" s="21">
        <f t="shared" si="0"/>
        <v>28245.502253177696</v>
      </c>
      <c r="E14" s="21">
        <f t="shared" si="2"/>
        <v>5754</v>
      </c>
      <c r="F14" s="22">
        <f t="shared" si="1"/>
        <v>0.16919999999999999</v>
      </c>
    </row>
    <row r="15" spans="2:9" s="23" customFormat="1" ht="17.25" customHeight="1" x14ac:dyDescent="0.3">
      <c r="B15" s="19">
        <v>33</v>
      </c>
      <c r="C15" s="20">
        <f>SUM(1/(POWER(1.0117,32)))</f>
        <v>0.68919798683438216</v>
      </c>
      <c r="D15" s="21">
        <f t="shared" si="0"/>
        <v>27564.274629539876</v>
      </c>
      <c r="E15" s="21">
        <f t="shared" si="2"/>
        <v>5436</v>
      </c>
      <c r="F15" s="22">
        <f t="shared" si="1"/>
        <v>0.16470000000000001</v>
      </c>
    </row>
    <row r="16" spans="2:9" s="23" customFormat="1" ht="17.25" customHeight="1" x14ac:dyDescent="0.3">
      <c r="B16" s="19">
        <v>32</v>
      </c>
      <c r="C16" s="20">
        <f>SUM(1/(POWER(1.0117,31)))</f>
        <v>0.69726160328034459</v>
      </c>
      <c r="D16" s="21">
        <f t="shared" si="0"/>
        <v>26875.076642705495</v>
      </c>
      <c r="E16" s="21">
        <f t="shared" si="2"/>
        <v>5125</v>
      </c>
      <c r="F16" s="22">
        <f t="shared" si="1"/>
        <v>0.16020000000000001</v>
      </c>
    </row>
    <row r="17" spans="2:6" s="23" customFormat="1" ht="17.25" customHeight="1" x14ac:dyDescent="0.3">
      <c r="B17" s="19">
        <v>31</v>
      </c>
      <c r="C17" s="20">
        <f>SUM(1/(POWER(1.0117,30)))</f>
        <v>0.70541956403872452</v>
      </c>
      <c r="D17" s="21">
        <f t="shared" si="0"/>
        <v>26177.81503942515</v>
      </c>
      <c r="E17" s="21">
        <f t="shared" si="2"/>
        <v>4822</v>
      </c>
      <c r="F17" s="22">
        <f t="shared" si="1"/>
        <v>0.1555</v>
      </c>
    </row>
    <row r="18" spans="2:6" s="23" customFormat="1" ht="17.25" customHeight="1" x14ac:dyDescent="0.3">
      <c r="B18" s="19">
        <v>30</v>
      </c>
      <c r="C18" s="20">
        <f>SUM(1/(POWER(1.0117,29)))</f>
        <v>0.71367297293797771</v>
      </c>
      <c r="D18" s="21">
        <f t="shared" si="0"/>
        <v>25472.395475386424</v>
      </c>
      <c r="E18" s="21">
        <f t="shared" si="2"/>
        <v>4528</v>
      </c>
      <c r="F18" s="22">
        <f t="shared" si="1"/>
        <v>0.15090000000000001</v>
      </c>
    </row>
    <row r="19" spans="2:6" s="23" customFormat="1" ht="17.25" customHeight="1" x14ac:dyDescent="0.3">
      <c r="B19" s="19">
        <v>29</v>
      </c>
      <c r="C19" s="20">
        <f>SUM(1/(POWER(1.0117,28)))</f>
        <v>0.72202294672135203</v>
      </c>
      <c r="D19" s="21">
        <f t="shared" si="0"/>
        <v>24758.722502448447</v>
      </c>
      <c r="E19" s="21">
        <f t="shared" si="2"/>
        <v>4241</v>
      </c>
      <c r="F19" s="22">
        <f t="shared" si="1"/>
        <v>0.1462</v>
      </c>
    </row>
    <row r="20" spans="2:6" s="23" customFormat="1" ht="17.25" customHeight="1" x14ac:dyDescent="0.3">
      <c r="B20" s="19">
        <v>28</v>
      </c>
      <c r="C20" s="20">
        <f>SUM(1/(POWER(1.0117,27)))</f>
        <v>0.73047061519799206</v>
      </c>
      <c r="D20" s="21">
        <f t="shared" si="0"/>
        <v>24036.699555727097</v>
      </c>
      <c r="E20" s="21">
        <f t="shared" si="2"/>
        <v>3963</v>
      </c>
      <c r="F20" s="22">
        <f t="shared" si="1"/>
        <v>0.14149999999999999</v>
      </c>
    </row>
    <row r="21" spans="2:6" s="23" customFormat="1" ht="17.25" customHeight="1" x14ac:dyDescent="0.3">
      <c r="B21" s="19">
        <v>27</v>
      </c>
      <c r="C21" s="20">
        <f>SUM(1/(POWER(1.0117,26)))</f>
        <v>0.73901712139580855</v>
      </c>
      <c r="D21" s="21">
        <f t="shared" si="0"/>
        <v>23306.228940529105</v>
      </c>
      <c r="E21" s="21">
        <f t="shared" si="2"/>
        <v>3694</v>
      </c>
      <c r="F21" s="22">
        <f t="shared" si="1"/>
        <v>0.1368</v>
      </c>
    </row>
    <row r="22" spans="2:6" s="23" customFormat="1" ht="17.25" customHeight="1" x14ac:dyDescent="0.3">
      <c r="B22" s="19">
        <v>26</v>
      </c>
      <c r="C22" s="20">
        <f>SUM(1/(POWER(1.0117,25)))</f>
        <v>0.74766362171613943</v>
      </c>
      <c r="D22" s="21">
        <f t="shared" si="0"/>
        <v>22567.211819133296</v>
      </c>
      <c r="E22" s="21">
        <f t="shared" si="2"/>
        <v>3433</v>
      </c>
      <c r="F22" s="22">
        <f t="shared" si="1"/>
        <v>0.13200000000000001</v>
      </c>
    </row>
    <row r="23" spans="2:6" s="23" customFormat="1" ht="17.25" customHeight="1" x14ac:dyDescent="0.3">
      <c r="B23" s="19">
        <v>25</v>
      </c>
      <c r="C23" s="20">
        <f>SUM(1/(POWER(1.0117,24)))</f>
        <v>0.75641128609021835</v>
      </c>
      <c r="D23" s="21">
        <f t="shared" si="0"/>
        <v>21819.548197417156</v>
      </c>
      <c r="E23" s="21">
        <f t="shared" si="2"/>
        <v>3180</v>
      </c>
      <c r="F23" s="22">
        <f t="shared" si="1"/>
        <v>0.12720000000000001</v>
      </c>
    </row>
    <row r="24" spans="2:6" s="23" customFormat="1" ht="17.25" customHeight="1" x14ac:dyDescent="0.3">
      <c r="B24" s="19">
        <v>24</v>
      </c>
      <c r="C24" s="20">
        <f>SUM(1/(POWER(1.0117,23)))</f>
        <v>0.7652612981374739</v>
      </c>
      <c r="D24" s="21">
        <f t="shared" si="0"/>
        <v>21063.136911326939</v>
      </c>
      <c r="E24" s="21">
        <f t="shared" si="2"/>
        <v>2937</v>
      </c>
      <c r="F24" s="22">
        <f t="shared" si="1"/>
        <v>0.12239999999999999</v>
      </c>
    </row>
    <row r="25" spans="2:6" s="23" customFormat="1" ht="17.25" customHeight="1" x14ac:dyDescent="0.3">
      <c r="B25" s="19">
        <v>23</v>
      </c>
      <c r="C25" s="20">
        <f>SUM(1/(POWER(1.0117,22)))</f>
        <v>0.77421485532568235</v>
      </c>
      <c r="D25" s="21">
        <f t="shared" si="0"/>
        <v>20297.875613189466</v>
      </c>
      <c r="E25" s="21">
        <f t="shared" si="2"/>
        <v>2702</v>
      </c>
      <c r="F25" s="22">
        <f t="shared" si="1"/>
        <v>0.11749999999999999</v>
      </c>
    </row>
    <row r="26" spans="2:6" s="23" customFormat="1" ht="17.25" customHeight="1" x14ac:dyDescent="0.3">
      <c r="B26" s="19">
        <v>22</v>
      </c>
      <c r="C26" s="20">
        <f>SUM(1/(POWER(1.0117,21)))</f>
        <v>0.78327316913299305</v>
      </c>
      <c r="D26" s="21">
        <f t="shared" si="0"/>
        <v>19523.660757863785</v>
      </c>
      <c r="E26" s="21">
        <f t="shared" si="2"/>
        <v>2476</v>
      </c>
      <c r="F26" s="22">
        <f t="shared" si="1"/>
        <v>0.1125</v>
      </c>
    </row>
    <row r="27" spans="2:6" s="23" customFormat="1" ht="17.25" customHeight="1" x14ac:dyDescent="0.3">
      <c r="B27" s="19">
        <v>21</v>
      </c>
      <c r="C27" s="20">
        <f>SUM(1/(POWER(1.0117,20)))</f>
        <v>0.79243746521184899</v>
      </c>
      <c r="D27" s="21">
        <f t="shared" si="0"/>
        <v>18740.387588730791</v>
      </c>
      <c r="E27" s="21">
        <f t="shared" si="2"/>
        <v>2260</v>
      </c>
      <c r="F27" s="22">
        <f t="shared" si="1"/>
        <v>0.1076</v>
      </c>
    </row>
    <row r="28" spans="2:6" s="23" customFormat="1" ht="17.25" customHeight="1" x14ac:dyDescent="0.3">
      <c r="B28" s="19">
        <v>20</v>
      </c>
      <c r="C28" s="20">
        <f>SUM(1/(POWER(1.0117,19)))</f>
        <v>0.80170898355482756</v>
      </c>
      <c r="D28" s="21">
        <f t="shared" si="0"/>
        <v>17947.950123518942</v>
      </c>
      <c r="E28" s="21">
        <f t="shared" si="2"/>
        <v>2052</v>
      </c>
      <c r="F28" s="22">
        <f t="shared" si="1"/>
        <v>0.1026</v>
      </c>
    </row>
    <row r="29" spans="2:6" s="23" customFormat="1" ht="17.25" customHeight="1" x14ac:dyDescent="0.3">
      <c r="B29" s="19">
        <v>19</v>
      </c>
      <c r="C29" s="20">
        <f>SUM(1/(POWER(1.0117,18)))</f>
        <v>0.81108897866241902</v>
      </c>
      <c r="D29" s="21">
        <f t="shared" si="0"/>
        <v>17146.241139964113</v>
      </c>
      <c r="E29" s="21">
        <f t="shared" si="2"/>
        <v>1854</v>
      </c>
      <c r="F29" s="22">
        <f t="shared" si="1"/>
        <v>9.7600000000000006E-2</v>
      </c>
    </row>
    <row r="30" spans="2:6" s="23" customFormat="1" ht="17.25" customHeight="1" x14ac:dyDescent="0.3">
      <c r="B30" s="19">
        <v>18</v>
      </c>
      <c r="C30" s="20">
        <f>SUM(1/(POWER(1.0117,17)))</f>
        <v>0.82057871971276952</v>
      </c>
      <c r="D30" s="21">
        <f t="shared" si="0"/>
        <v>16335.152161301694</v>
      </c>
      <c r="E30" s="21">
        <f t="shared" si="2"/>
        <v>1665</v>
      </c>
      <c r="F30" s="22">
        <f t="shared" si="1"/>
        <v>9.2499999999999999E-2</v>
      </c>
    </row>
    <row r="31" spans="2:6" s="23" customFormat="1" ht="17.25" customHeight="1" x14ac:dyDescent="0.3">
      <c r="B31" s="19">
        <v>17</v>
      </c>
      <c r="C31" s="20">
        <f>SUM(1/(POWER(1.0117,16)))</f>
        <v>0.83017949073340891</v>
      </c>
      <c r="D31" s="21">
        <f t="shared" si="0"/>
        <v>15514.573441588924</v>
      </c>
      <c r="E31" s="21">
        <f t="shared" si="2"/>
        <v>1485</v>
      </c>
      <c r="F31" s="22">
        <f t="shared" si="1"/>
        <v>8.7400000000000005E-2</v>
      </c>
    </row>
    <row r="32" spans="2:6" s="23" customFormat="1" ht="17.25" customHeight="1" x14ac:dyDescent="0.3">
      <c r="B32" s="19">
        <v>16</v>
      </c>
      <c r="C32" s="20">
        <f>SUM(1/(POWER(1.0117,15)))</f>
        <v>0.83989259077499001</v>
      </c>
      <c r="D32" s="21">
        <f t="shared" si="0"/>
        <v>14684.393950855514</v>
      </c>
      <c r="E32" s="21">
        <f t="shared" si="2"/>
        <v>1316</v>
      </c>
      <c r="F32" s="22">
        <f t="shared" si="1"/>
        <v>8.2299999999999998E-2</v>
      </c>
    </row>
    <row r="33" spans="2:6" s="23" customFormat="1" ht="17.25" customHeight="1" x14ac:dyDescent="0.3">
      <c r="B33" s="19">
        <v>15</v>
      </c>
      <c r="C33" s="20">
        <f>SUM(1/(POWER(1.0117,14)))</f>
        <v>0.84971933408705724</v>
      </c>
      <c r="D33" s="21">
        <f t="shared" si="0"/>
        <v>13844.501360080523</v>
      </c>
      <c r="E33" s="21">
        <f t="shared" si="2"/>
        <v>1155</v>
      </c>
      <c r="F33" s="22">
        <f t="shared" si="1"/>
        <v>7.6999999999999999E-2</v>
      </c>
    </row>
    <row r="34" spans="2:6" s="23" customFormat="1" ht="17.25" customHeight="1" x14ac:dyDescent="0.3">
      <c r="B34" s="19">
        <v>14</v>
      </c>
      <c r="C34" s="20">
        <f>SUM(1/(POWER(1.0117,13)))</f>
        <v>0.85966105029587592</v>
      </c>
      <c r="D34" s="21">
        <f t="shared" si="0"/>
        <v>12994.782025993465</v>
      </c>
      <c r="E34" s="21">
        <f t="shared" si="2"/>
        <v>1005</v>
      </c>
      <c r="F34" s="22">
        <f t="shared" si="1"/>
        <v>7.1800000000000003E-2</v>
      </c>
    </row>
    <row r="35" spans="2:6" s="23" customFormat="1" ht="17.25" customHeight="1" x14ac:dyDescent="0.3">
      <c r="B35" s="19">
        <v>13</v>
      </c>
      <c r="C35" s="20">
        <f>SUM(1/(POWER(1.0117,12)))</f>
        <v>0.86971908458433766</v>
      </c>
      <c r="D35" s="21">
        <f t="shared" si="0"/>
        <v>12135.12097569759</v>
      </c>
      <c r="E35" s="21">
        <f t="shared" si="2"/>
        <v>865</v>
      </c>
      <c r="F35" s="22">
        <f t="shared" si="1"/>
        <v>6.6500000000000004E-2</v>
      </c>
    </row>
    <row r="36" spans="2:6" s="23" customFormat="1" ht="17.25" customHeight="1" x14ac:dyDescent="0.3">
      <c r="B36" s="19">
        <v>12</v>
      </c>
      <c r="C36" s="20">
        <f>SUM(1/(POWER(1.0117,11)))</f>
        <v>0.87989479787397462</v>
      </c>
      <c r="D36" s="21">
        <f t="shared" si="0"/>
        <v>11265.401891113252</v>
      </c>
      <c r="E36" s="21">
        <f t="shared" si="2"/>
        <v>735</v>
      </c>
      <c r="F36" s="22">
        <f t="shared" si="1"/>
        <v>6.13E-2</v>
      </c>
    </row>
    <row r="37" spans="2:6" s="23" customFormat="1" ht="17.25" customHeight="1" x14ac:dyDescent="0.3">
      <c r="B37" s="19">
        <v>11</v>
      </c>
      <c r="C37" s="20">
        <f>SUM(1/(POWER(1.0117,10)))</f>
        <v>0.89018956700910001</v>
      </c>
      <c r="D37" s="21">
        <f t="shared" si="0"/>
        <v>10385.507093239277</v>
      </c>
      <c r="E37" s="21">
        <f t="shared" si="2"/>
        <v>614</v>
      </c>
      <c r="F37" s="22">
        <f t="shared" si="1"/>
        <v>5.5800000000000002E-2</v>
      </c>
    </row>
    <row r="38" spans="2:6" s="23" customFormat="1" ht="17.25" customHeight="1" x14ac:dyDescent="0.3">
      <c r="B38" s="19">
        <v>10</v>
      </c>
      <c r="C38" s="20">
        <f>SUM(1/(POWER(1.0117,9)))</f>
        <v>0.90060478494310658</v>
      </c>
      <c r="D38" s="21">
        <f t="shared" si="0"/>
        <v>9495.3175262301775</v>
      </c>
      <c r="E38" s="21">
        <f t="shared" si="2"/>
        <v>505</v>
      </c>
      <c r="F38" s="22">
        <f t="shared" si="1"/>
        <v>5.0500000000000003E-2</v>
      </c>
    </row>
    <row r="39" spans="2:6" s="23" customFormat="1" ht="17.25" customHeight="1" x14ac:dyDescent="0.3">
      <c r="B39" s="19">
        <v>9</v>
      </c>
      <c r="C39" s="20">
        <f>SUM(1/(POWER(1.0117,8)))</f>
        <v>0.91114186092694094</v>
      </c>
      <c r="D39" s="21">
        <f t="shared" si="0"/>
        <v>8594.7127412870705</v>
      </c>
      <c r="E39" s="21">
        <f t="shared" si="2"/>
        <v>405</v>
      </c>
      <c r="F39" s="22">
        <f t="shared" si="1"/>
        <v>4.4999999999999998E-2</v>
      </c>
    </row>
    <row r="40" spans="2:6" s="23" customFormat="1" ht="17.25" customHeight="1" x14ac:dyDescent="0.3">
      <c r="B40" s="19">
        <v>8</v>
      </c>
      <c r="C40" s="20">
        <f>SUM(1/(POWER(1.0117,7)))</f>
        <v>0.92180222069978623</v>
      </c>
      <c r="D40" s="21">
        <f t="shared" si="0"/>
        <v>7683.5708803601301</v>
      </c>
      <c r="E40" s="21">
        <f t="shared" si="2"/>
        <v>316</v>
      </c>
      <c r="F40" s="22">
        <f t="shared" si="1"/>
        <v>3.95E-2</v>
      </c>
    </row>
    <row r="41" spans="2:6" s="23" customFormat="1" ht="17.25" customHeight="1" x14ac:dyDescent="0.3">
      <c r="B41" s="19">
        <v>7</v>
      </c>
      <c r="C41" s="20">
        <f>SUM(1/(POWER(1.0117,6)))</f>
        <v>0.93258730668197365</v>
      </c>
      <c r="D41" s="21">
        <f t="shared" si="0"/>
        <v>6761.7686596603435</v>
      </c>
      <c r="E41" s="21">
        <f t="shared" si="2"/>
        <v>238</v>
      </c>
      <c r="F41" s="22">
        <f t="shared" si="1"/>
        <v>3.4000000000000002E-2</v>
      </c>
    </row>
    <row r="42" spans="2:6" s="23" customFormat="1" ht="17.25" customHeight="1" x14ac:dyDescent="0.3">
      <c r="B42" s="19">
        <v>6</v>
      </c>
      <c r="C42" s="20">
        <f>SUM(1/(POWER(1.0117,5)))</f>
        <v>0.94349857817015292</v>
      </c>
      <c r="D42" s="21">
        <f t="shared" si="0"/>
        <v>5829.1813529783694</v>
      </c>
      <c r="E42" s="21">
        <f t="shared" si="2"/>
        <v>171</v>
      </c>
      <c r="F42" s="22">
        <f t="shared" si="1"/>
        <v>2.8500000000000001E-2</v>
      </c>
    </row>
    <row r="43" spans="2:6" s="23" customFormat="1" ht="17.25" customHeight="1" x14ac:dyDescent="0.3">
      <c r="B43" s="19">
        <v>5</v>
      </c>
      <c r="C43" s="20">
        <f>SUM(1/(POWER(1.0117,4)))</f>
        <v>0.95453751153474364</v>
      </c>
      <c r="D43" s="21">
        <f t="shared" si="0"/>
        <v>4885.6827748082169</v>
      </c>
      <c r="E43" s="21">
        <f t="shared" si="2"/>
        <v>114</v>
      </c>
      <c r="F43" s="22">
        <f t="shared" si="1"/>
        <v>2.2800000000000001E-2</v>
      </c>
    </row>
    <row r="44" spans="2:6" s="23" customFormat="1" ht="17.25" customHeight="1" x14ac:dyDescent="0.3">
      <c r="B44" s="19">
        <v>4</v>
      </c>
      <c r="C44" s="20">
        <f>SUM(1/(POWER(1.0117,3)))</f>
        <v>0.96570560041970033</v>
      </c>
      <c r="D44" s="21">
        <f t="shared" si="0"/>
        <v>3931.1452632734736</v>
      </c>
      <c r="E44" s="21">
        <f t="shared" si="2"/>
        <v>69</v>
      </c>
      <c r="F44" s="22">
        <f t="shared" si="1"/>
        <v>1.7299999999999999E-2</v>
      </c>
    </row>
    <row r="45" spans="2:6" s="23" customFormat="1" ht="17.25" customHeight="1" x14ac:dyDescent="0.3">
      <c r="B45" s="19">
        <v>3</v>
      </c>
      <c r="C45" s="20">
        <f>SUM(1/(POWER(1.0117,2)))</f>
        <v>0.97700435594461066</v>
      </c>
      <c r="D45" s="21">
        <f>+($E$8*C45)+D46</f>
        <v>2965.4396628537734</v>
      </c>
      <c r="E45" s="21">
        <f t="shared" si="2"/>
        <v>35</v>
      </c>
      <c r="F45" s="22">
        <f t="shared" si="1"/>
        <v>1.17E-2</v>
      </c>
    </row>
    <row r="46" spans="2:6" s="23" customFormat="1" ht="17.25" customHeight="1" x14ac:dyDescent="0.3">
      <c r="B46" s="19">
        <v>2</v>
      </c>
      <c r="C46" s="20">
        <f>SUM(1/(POWER(1.0117,1)))</f>
        <v>0.9884353069091627</v>
      </c>
      <c r="D46" s="21">
        <f>+($E$8*C46)+D47</f>
        <v>1988.4353069091626</v>
      </c>
      <c r="E46" s="21">
        <f t="shared" si="2"/>
        <v>12</v>
      </c>
      <c r="F46" s="22">
        <f t="shared" si="1"/>
        <v>6.0000000000000001E-3</v>
      </c>
    </row>
    <row r="47" spans="2:6" s="23" customFormat="1" ht="17.25" customHeight="1" x14ac:dyDescent="0.3">
      <c r="B47" s="19">
        <v>1</v>
      </c>
      <c r="C47" s="20">
        <v>1</v>
      </c>
      <c r="D47" s="21">
        <f>$E$8*C47</f>
        <v>1000</v>
      </c>
      <c r="E47" s="21">
        <f>E8*B47-D47</f>
        <v>0</v>
      </c>
      <c r="F47" s="22">
        <v>0</v>
      </c>
    </row>
    <row r="48" spans="2:6" x14ac:dyDescent="0.25">
      <c r="B48" s="24"/>
      <c r="C48" s="24"/>
      <c r="D48" s="24"/>
      <c r="E48" s="24"/>
      <c r="F48" s="24"/>
    </row>
    <row r="49" spans="2:6" x14ac:dyDescent="0.25">
      <c r="B49" s="24"/>
      <c r="C49" s="24"/>
      <c r="D49" s="24"/>
      <c r="E49" s="24"/>
      <c r="F49" s="24"/>
    </row>
  </sheetData>
  <sheetProtection sheet="1" selectLockedCells="1"/>
  <mergeCells count="3">
    <mergeCell ref="B7:D7"/>
    <mergeCell ref="B8:D8"/>
    <mergeCell ref="B4:F4"/>
  </mergeCells>
  <pageMargins left="0.28000000000000003" right="0.17" top="0.31" bottom="0.21" header="0.3" footer="0.17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Brooks</dc:creator>
  <cp:lastModifiedBy>Ailya Najam</cp:lastModifiedBy>
  <cp:lastPrinted>2023-06-07T12:49:38Z</cp:lastPrinted>
  <dcterms:created xsi:type="dcterms:W3CDTF">2022-03-23T15:45:28Z</dcterms:created>
  <dcterms:modified xsi:type="dcterms:W3CDTF">2024-02-15T12:40:37Z</dcterms:modified>
</cp:coreProperties>
</file>